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Értékelés" sheetId="1" r:id="rId1"/>
  </sheets>
  <definedNames>
    <definedName name="_xlnm.Print_Titles" localSheetId="0">'Értékelés'!$1:$4</definedName>
    <definedName name="_xlnm.Print_Area" localSheetId="0">'Értékelés'!$A$1:$R$29</definedName>
  </definedNames>
  <calcPr fullCalcOnLoad="1"/>
</workbook>
</file>

<file path=xl/sharedStrings.xml><?xml version="1.0" encoding="utf-8"?>
<sst xmlns="http://schemas.openxmlformats.org/spreadsheetml/2006/main" count="77" uniqueCount="52">
  <si>
    <t>Csapat</t>
  </si>
  <si>
    <t>Iskola neve</t>
  </si>
  <si>
    <t>Sasok</t>
  </si>
  <si>
    <t>Fehér Sasok</t>
  </si>
  <si>
    <t>2 fast 2furious</t>
  </si>
  <si>
    <t>Tankcsapdák</t>
  </si>
  <si>
    <t>Akadály idő</t>
  </si>
  <si>
    <t>Aknaszedők</t>
  </si>
  <si>
    <t>Weöres Sándor Általános Iskola</t>
  </si>
  <si>
    <t>Türr István Gimnázium és Kollégium</t>
  </si>
  <si>
    <t>Középfokú Intézmények</t>
  </si>
  <si>
    <t>Alapfokú Intézmények</t>
  </si>
  <si>
    <t>Rajt szám</t>
  </si>
  <si>
    <t>Acsády Ignác Szakképző Iskola és Kollégium</t>
  </si>
  <si>
    <t>Gyurátz Ferenc Evangélikus Általános Iskola</t>
  </si>
  <si>
    <t>Tarczy Lajos Általános Iskola</t>
  </si>
  <si>
    <t>Munkácsy Mihály Általános Iskola</t>
  </si>
  <si>
    <t xml:space="preserve">Erkel Ferenc Ének-Zenei Általános Iskola </t>
  </si>
  <si>
    <t>Vargha Gyula Református Általános Iskola, Nemesgörzsöny</t>
  </si>
  <si>
    <t>Szent István Római Katolikus Általános Iskola</t>
  </si>
  <si>
    <t>HONVÉDELMI IFJÚSÁGI VERSENY</t>
  </si>
  <si>
    <t>MAGYAR HONVÉDSÉGI PÁPA BÁZISREPÜLŐTÉR</t>
  </si>
  <si>
    <t>Eredmény</t>
  </si>
  <si>
    <t>EREDMÉNYEK</t>
  </si>
  <si>
    <t>Pápai Református Kollégium Gimnáziuma és Művészeti Szakközépiskolája</t>
  </si>
  <si>
    <t>Pápai Gazdasági Szakközépiskola és Kollégium (Közgáz)</t>
  </si>
  <si>
    <t>Pápai Mezőgazdasági és Élelmiszeripari Szakképző Iskola</t>
  </si>
  <si>
    <t>Ugodi Német Nemzetiségi Nyelvoktató Általános Iskola</t>
  </si>
  <si>
    <t>Kézigránát idő</t>
  </si>
  <si>
    <t>Kastély Német Nemzetiségi Nyelvoktató Általános Iskola, Pápakovácsi</t>
  </si>
  <si>
    <t>2014. szeptember 17.</t>
  </si>
  <si>
    <t>Berzsenyi Dániel Gimnázium és Szakképző Iskola, Celldömölk</t>
  </si>
  <si>
    <t>Lövészet eredmény</t>
  </si>
  <si>
    <t>Lövészet helyezés</t>
  </si>
  <si>
    <t>Kézigránát helyezés</t>
  </si>
  <si>
    <t>Akadály helyezés</t>
  </si>
  <si>
    <t>Eü. Teszt eredmény</t>
  </si>
  <si>
    <t>Eü. Teszt helyezés</t>
  </si>
  <si>
    <t>Szellemi eredmény</t>
  </si>
  <si>
    <t>Szellemi helyezés</t>
  </si>
  <si>
    <t>Akadály</t>
  </si>
  <si>
    <t>Kézigr</t>
  </si>
  <si>
    <t>Löv</t>
  </si>
  <si>
    <t>Eü</t>
  </si>
  <si>
    <t>Szell</t>
  </si>
  <si>
    <t>Helyezések összesen</t>
  </si>
  <si>
    <t>Táncsics Mihály Gimnázium és Szakközépiskola, Kisbér</t>
  </si>
  <si>
    <t>Kinizsi Pál Álatalános Iskola, Nagyalásony</t>
  </si>
  <si>
    <t>Mátrix idő</t>
  </si>
  <si>
    <t>Mátrix helyezés</t>
  </si>
  <si>
    <t>Mátrix</t>
  </si>
  <si>
    <t>Pápai Petőfi Sándor Gimnázium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</si>
</sst>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-F400]h:mm:ss\ AM/PM"/>
    <numFmt numFmtId="169" formatCode="h:mm;@"/>
    <numFmt numFmtId="170" formatCode="h:mm:ss;@"/>
    <numFmt numFmtId="171" formatCode="[$¥€-2]\ #\ ##,000_);[Red]\([$€-2]\ #\ ##,000\)"/>
  </numFmts>
  <fonts count="29">
    <font>
      <sz val="12"/>
      <name val="Times New Roman CE"/>
      <family val="0"/>
    </font>
    <font>
      <b/>
      <sz val="12"/>
      <name val="Times New Roman CE"/>
      <family val="1"/>
    </font>
    <font>
      <b/>
      <sz val="14"/>
      <name val="Times New Roman CE"/>
      <family val="1"/>
    </font>
    <font>
      <sz val="18"/>
      <name val="Times New Roman CE"/>
      <family val="0"/>
    </font>
    <font>
      <b/>
      <sz val="1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6"/>
      <name val="Times New Roman CE"/>
      <family val="0"/>
    </font>
    <font>
      <b/>
      <u val="single"/>
      <sz val="18"/>
      <name val="Times New Roman CE"/>
      <family val="0"/>
    </font>
    <font>
      <sz val="10"/>
      <color indexed="8"/>
      <name val="Courier New"/>
      <family val="3"/>
    </font>
    <font>
      <b/>
      <sz val="22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20"/>
      <color indexed="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3" fillId="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0" fillId="21" borderId="7" applyNumberFormat="0" applyFont="0" applyAlignment="0" applyProtection="0"/>
    <xf numFmtId="0" fontId="21" fillId="6" borderId="0" applyNumberFormat="0" applyBorder="0" applyAlignment="0" applyProtection="0"/>
    <xf numFmtId="0" fontId="22" fillId="22" borderId="8" applyNumberFormat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26" fillId="23" borderId="0" applyNumberFormat="0" applyBorder="0" applyAlignment="0" applyProtection="0"/>
    <xf numFmtId="0" fontId="27" fillId="22" borderId="1" applyNumberFormat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/>
    </xf>
    <xf numFmtId="170" fontId="0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170" fontId="0" fillId="0" borderId="12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left"/>
    </xf>
    <xf numFmtId="0" fontId="0" fillId="0" borderId="18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7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/>
    </xf>
    <xf numFmtId="0" fontId="0" fillId="0" borderId="20" xfId="0" applyNumberForma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0" xfId="0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170" fontId="0" fillId="0" borderId="15" xfId="0" applyNumberFormat="1" applyFont="1" applyFill="1" applyBorder="1" applyAlignment="1">
      <alignment horizontal="center" vertical="center"/>
    </xf>
    <xf numFmtId="170" fontId="0" fillId="0" borderId="20" xfId="0" applyNumberFormat="1" applyFont="1" applyFill="1" applyBorder="1" applyAlignment="1">
      <alignment horizontal="center" vertical="center"/>
    </xf>
    <xf numFmtId="170" fontId="0" fillId="0" borderId="1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" fontId="7" fillId="0" borderId="33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" fontId="7" fillId="0" borderId="34" xfId="0" applyNumberFormat="1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6" xfId="0" applyFill="1" applyBorder="1" applyAlignment="1">
      <alignment/>
    </xf>
    <xf numFmtId="170" fontId="0" fillId="0" borderId="19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1" fontId="7" fillId="0" borderId="3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1" fontId="7" fillId="24" borderId="40" xfId="0" applyNumberFormat="1" applyFont="1" applyFill="1" applyBorder="1" applyAlignment="1">
      <alignment horizontal="center" vertical="center"/>
    </xf>
    <xf numFmtId="1" fontId="1" fillId="24" borderId="14" xfId="0" applyNumberFormat="1" applyFont="1" applyFill="1" applyBorder="1" applyAlignment="1">
      <alignment horizontal="center" vertical="center"/>
    </xf>
    <xf numFmtId="0" fontId="0" fillId="24" borderId="22" xfId="0" applyFill="1" applyBorder="1" applyAlignment="1">
      <alignment/>
    </xf>
    <xf numFmtId="1" fontId="7" fillId="24" borderId="34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1" fontId="7" fillId="24" borderId="41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" fontId="7" fillId="0" borderId="14" xfId="0" applyNumberFormat="1" applyFont="1" applyFill="1" applyBorder="1" applyAlignment="1">
      <alignment horizontal="center" vertical="center"/>
    </xf>
    <xf numFmtId="1" fontId="7" fillId="24" borderId="14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170" fontId="0" fillId="3" borderId="11" xfId="0" applyNumberFormat="1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170" fontId="7" fillId="0" borderId="19" xfId="0" applyNumberFormat="1" applyFont="1" applyFill="1" applyBorder="1" applyAlignment="1">
      <alignment horizontal="center" vertical="center"/>
    </xf>
    <xf numFmtId="170" fontId="7" fillId="0" borderId="15" xfId="0" applyNumberFormat="1" applyFont="1" applyFill="1" applyBorder="1" applyAlignment="1">
      <alignment horizontal="center" vertical="center"/>
    </xf>
    <xf numFmtId="0" fontId="5" fillId="0" borderId="0" xfId="49" applyAlignment="1">
      <alignment/>
    </xf>
    <xf numFmtId="0" fontId="7" fillId="0" borderId="45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70" fontId="0" fillId="0" borderId="47" xfId="0" applyNumberFormat="1" applyFont="1" applyFill="1" applyBorder="1" applyAlignment="1">
      <alignment horizontal="center" vertical="center"/>
    </xf>
    <xf numFmtId="170" fontId="0" fillId="0" borderId="46" xfId="0" applyNumberFormat="1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" fontId="7" fillId="0" borderId="40" xfId="0" applyNumberFormat="1" applyFont="1" applyFill="1" applyBorder="1" applyAlignment="1">
      <alignment horizontal="center" vertical="center"/>
    </xf>
    <xf numFmtId="170" fontId="2" fillId="0" borderId="19" xfId="0" applyNumberFormat="1" applyFont="1" applyFill="1" applyBorder="1" applyAlignment="1">
      <alignment horizontal="center" vertical="center"/>
    </xf>
    <xf numFmtId="170" fontId="2" fillId="0" borderId="15" xfId="0" applyNumberFormat="1" applyFont="1" applyFill="1" applyBorder="1" applyAlignment="1">
      <alignment horizontal="center" vertical="center"/>
    </xf>
    <xf numFmtId="1" fontId="7" fillId="0" borderId="4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1" fillId="0" borderId="35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 wrapText="1"/>
    </xf>
    <xf numFmtId="0" fontId="1" fillId="0" borderId="49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/>
    </xf>
    <xf numFmtId="170" fontId="0" fillId="0" borderId="50" xfId="0" applyNumberFormat="1" applyFont="1" applyFill="1" applyBorder="1" applyAlignment="1">
      <alignment horizontal="center" vertical="center"/>
    </xf>
    <xf numFmtId="170" fontId="0" fillId="0" borderId="5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170" fontId="7" fillId="0" borderId="16" xfId="0" applyNumberFormat="1" applyFont="1" applyFill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170" fontId="0" fillId="0" borderId="53" xfId="0" applyNumberFormat="1" applyFont="1" applyFill="1" applyBorder="1" applyAlignment="1">
      <alignment horizontal="center" vertical="center"/>
    </xf>
    <xf numFmtId="170" fontId="0" fillId="0" borderId="52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170" fontId="7" fillId="0" borderId="5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 wrapText="1"/>
    </xf>
    <xf numFmtId="170" fontId="2" fillId="0" borderId="16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7" fillId="24" borderId="54" xfId="0" applyNumberFormat="1" applyFont="1" applyFill="1" applyBorder="1" applyAlignment="1">
      <alignment horizontal="center" vertical="center"/>
    </xf>
    <xf numFmtId="0" fontId="0" fillId="0" borderId="36" xfId="0" applyFill="1" applyBorder="1" applyAlignment="1">
      <alignment horizontal="left"/>
    </xf>
    <xf numFmtId="0" fontId="1" fillId="0" borderId="36" xfId="0" applyFont="1" applyFill="1" applyBorder="1" applyAlignment="1">
      <alignment vertical="center" wrapText="1"/>
    </xf>
    <xf numFmtId="170" fontId="0" fillId="0" borderId="36" xfId="0" applyNumberFormat="1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" fontId="7" fillId="24" borderId="55" xfId="0" applyNumberFormat="1" applyFont="1" applyFill="1" applyBorder="1" applyAlignment="1">
      <alignment horizontal="center" vertical="center"/>
    </xf>
    <xf numFmtId="1" fontId="10" fillId="0" borderId="39" xfId="0" applyNumberFormat="1" applyFont="1" applyFill="1" applyBorder="1" applyAlignment="1">
      <alignment horizontal="center" vertical="center"/>
    </xf>
    <xf numFmtId="1" fontId="10" fillId="0" borderId="33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1" fontId="10" fillId="0" borderId="41" xfId="0" applyNumberFormat="1" applyFont="1" applyFill="1" applyBorder="1" applyAlignment="1">
      <alignment horizontal="center" vertical="center"/>
    </xf>
    <xf numFmtId="1" fontId="10" fillId="0" borderId="34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8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view="pageBreakPreview" zoomScale="55" zoomScaleNormal="60" zoomScaleSheetLayoutView="55" zoomScalePageLayoutView="0" workbookViewId="0" topLeftCell="A1">
      <selection activeCell="C7" sqref="C7"/>
    </sheetView>
  </sheetViews>
  <sheetFormatPr defaultColWidth="8.796875" defaultRowHeight="15"/>
  <cols>
    <col min="1" max="1" width="7.59765625" style="0" customWidth="1"/>
    <col min="2" max="2" width="0" style="0" hidden="1" customWidth="1"/>
    <col min="3" max="3" width="43.59765625" style="0" customWidth="1"/>
    <col min="4" max="5" width="10.59765625" style="1" customWidth="1"/>
    <col min="6" max="6" width="11.8984375" style="1" customWidth="1"/>
    <col min="7" max="7" width="11.5" style="1" customWidth="1"/>
    <col min="8" max="15" width="10.59765625" style="1" customWidth="1"/>
    <col min="16" max="16" width="12.59765625" style="1" customWidth="1"/>
    <col min="17" max="17" width="1.69921875" style="67" hidden="1" customWidth="1"/>
    <col min="18" max="18" width="11.3984375" style="1" customWidth="1"/>
    <col min="19" max="19" width="10.59765625" style="26" hidden="1" customWidth="1"/>
    <col min="20" max="20" width="12.19921875" style="26" hidden="1" customWidth="1"/>
    <col min="21" max="21" width="0" style="26" hidden="1" customWidth="1"/>
    <col min="22" max="23" width="12.19921875" style="26" hidden="1" customWidth="1"/>
    <col min="24" max="25" width="0" style="26" hidden="1" customWidth="1"/>
    <col min="26" max="29" width="0" style="0" hidden="1" customWidth="1"/>
    <col min="30" max="30" width="12.19921875" style="0" hidden="1" customWidth="1"/>
    <col min="31" max="33" width="0" style="0" hidden="1" customWidth="1"/>
  </cols>
  <sheetData>
    <row r="1" spans="1:18" ht="30" customHeight="1">
      <c r="A1" s="133" t="s">
        <v>20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</row>
    <row r="2" spans="1:18" ht="39.75" customHeight="1">
      <c r="A2" s="134" t="s">
        <v>21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</row>
    <row r="3" spans="1:18" ht="24.75" customHeight="1">
      <c r="A3" s="134" t="s">
        <v>30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30" customHeight="1" thickBot="1">
      <c r="A4" s="135" t="s">
        <v>23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</row>
    <row r="5" spans="1:18" ht="24" thickBot="1">
      <c r="A5" s="129" t="s">
        <v>10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30" ht="39" customHeight="1" thickBot="1">
      <c r="A6" s="16" t="s">
        <v>12</v>
      </c>
      <c r="B6" s="17" t="s">
        <v>0</v>
      </c>
      <c r="C6" s="17" t="s">
        <v>1</v>
      </c>
      <c r="D6" s="18" t="s">
        <v>6</v>
      </c>
      <c r="E6" s="27" t="s">
        <v>35</v>
      </c>
      <c r="F6" s="19" t="s">
        <v>28</v>
      </c>
      <c r="G6" s="19" t="s">
        <v>34</v>
      </c>
      <c r="H6" s="29" t="s">
        <v>32</v>
      </c>
      <c r="I6" s="19" t="s">
        <v>33</v>
      </c>
      <c r="J6" s="19" t="s">
        <v>36</v>
      </c>
      <c r="K6" s="19" t="s">
        <v>37</v>
      </c>
      <c r="L6" s="19" t="s">
        <v>38</v>
      </c>
      <c r="M6" s="19" t="s">
        <v>39</v>
      </c>
      <c r="N6" s="19" t="s">
        <v>48</v>
      </c>
      <c r="O6" s="19" t="s">
        <v>49</v>
      </c>
      <c r="P6" s="19" t="s">
        <v>45</v>
      </c>
      <c r="Q6" s="62">
        <v>45</v>
      </c>
      <c r="R6" s="20" t="s">
        <v>22</v>
      </c>
      <c r="S6" s="61" t="s">
        <v>40</v>
      </c>
      <c r="T6" s="61" t="s">
        <v>41</v>
      </c>
      <c r="U6" s="26" t="s">
        <v>42</v>
      </c>
      <c r="V6" s="26" t="s">
        <v>43</v>
      </c>
      <c r="W6" s="26" t="s">
        <v>44</v>
      </c>
      <c r="AD6" t="s">
        <v>50</v>
      </c>
    </row>
    <row r="7" spans="1:30" ht="39.75" customHeight="1">
      <c r="A7" s="21">
        <v>11</v>
      </c>
      <c r="B7" s="118"/>
      <c r="C7" s="119" t="s">
        <v>24</v>
      </c>
      <c r="D7" s="120">
        <v>0.006018518518518518</v>
      </c>
      <c r="E7" s="59">
        <f>VLOOKUP(S7,$X$7:$Y$14,2)</f>
        <v>3</v>
      </c>
      <c r="F7" s="57">
        <v>0.005717592592592593</v>
      </c>
      <c r="G7" s="76">
        <f>VLOOKUP(T7,$X$7:$Y$14,2)</f>
        <v>8</v>
      </c>
      <c r="H7" s="35">
        <v>116</v>
      </c>
      <c r="I7" s="47">
        <f>VLOOKUP(U7,$Z$7:$AA$15,2)</f>
        <v>2</v>
      </c>
      <c r="J7" s="42">
        <v>200</v>
      </c>
      <c r="K7" s="47">
        <v>1</v>
      </c>
      <c r="L7" s="121">
        <v>95</v>
      </c>
      <c r="M7" s="59">
        <f>VLOOKUP(W7,$Z$7:$AA$14,2)</f>
        <v>1</v>
      </c>
      <c r="N7" s="91">
        <v>0.009444444444444445</v>
      </c>
      <c r="O7" s="78">
        <f>VLOOKUP(AD7,$X$7:$Y$14,2)</f>
        <v>4</v>
      </c>
      <c r="P7" s="60">
        <f>SUM(E7+G7+I7+K7+M7+O7)</f>
        <v>19</v>
      </c>
      <c r="Q7" s="122">
        <f>Q$6-P7</f>
        <v>26</v>
      </c>
      <c r="R7" s="127">
        <f>RANK(Q7,$Q$7:$Q$14)</f>
        <v>3</v>
      </c>
      <c r="S7" s="26">
        <f>RANK(D7,$D$7:$D$14,1)</f>
        <v>3</v>
      </c>
      <c r="T7" s="26">
        <f>RANK(F7,$F$7:$F$14,1)</f>
        <v>8</v>
      </c>
      <c r="U7" s="26">
        <f>RANK(H7,$H$7:$H$16,1)</f>
        <v>7</v>
      </c>
      <c r="V7" s="26">
        <f>RANK(J7,$J$7:$J$14,1)</f>
        <v>3</v>
      </c>
      <c r="W7" s="26">
        <f>RANK(L7,$L$7:$L$14,1)</f>
        <v>8</v>
      </c>
      <c r="X7" s="26">
        <v>1</v>
      </c>
      <c r="Y7" s="26">
        <v>1</v>
      </c>
      <c r="Z7" s="26">
        <v>1</v>
      </c>
      <c r="AA7" s="26">
        <v>8</v>
      </c>
      <c r="AB7" s="26"/>
      <c r="AC7" s="26"/>
      <c r="AD7">
        <f>RANK(N7,$N$7:$N$14,1)</f>
        <v>4</v>
      </c>
    </row>
    <row r="8" spans="1:30" ht="39.75" customHeight="1">
      <c r="A8" s="11">
        <v>12</v>
      </c>
      <c r="B8" s="2" t="s">
        <v>4</v>
      </c>
      <c r="C8" s="89" t="s">
        <v>25</v>
      </c>
      <c r="D8" s="5">
        <v>0.007361111111111111</v>
      </c>
      <c r="E8" s="50">
        <f aca="true" t="shared" si="0" ref="E8:E14">VLOOKUP(S8,$X$7:$Y$14,2)</f>
        <v>8</v>
      </c>
      <c r="F8" s="31">
        <v>0.001736111111111111</v>
      </c>
      <c r="G8" s="49">
        <f aca="true" t="shared" si="1" ref="G8:G14">VLOOKUP(T8,$X$7:$Y$14,2)</f>
        <v>2</v>
      </c>
      <c r="H8" s="36">
        <v>87</v>
      </c>
      <c r="I8" s="48">
        <f aca="true" t="shared" si="2" ref="I8:I14">VLOOKUP(U8,$Z$7:$AA$15,2)</f>
        <v>6</v>
      </c>
      <c r="J8" s="43">
        <v>200</v>
      </c>
      <c r="K8" s="48">
        <v>1</v>
      </c>
      <c r="L8" s="40">
        <v>80</v>
      </c>
      <c r="M8" s="50">
        <f aca="true" t="shared" si="3" ref="M8:M14">VLOOKUP(W8,$Z$7:$AA$15,2)</f>
        <v>6</v>
      </c>
      <c r="N8" s="92">
        <v>0.022881944444444444</v>
      </c>
      <c r="O8" s="77">
        <f aca="true" t="shared" si="4" ref="O8:O13">VLOOKUP(AD8,$X$7:$Y$14,2)</f>
        <v>7</v>
      </c>
      <c r="P8" s="51">
        <f aca="true" t="shared" si="5" ref="P8:P14">SUM(E8+G8+I8+K8+M8+O8)</f>
        <v>30</v>
      </c>
      <c r="Q8" s="63">
        <f aca="true" t="shared" si="6" ref="Q8:Q14">Q$6-P8</f>
        <v>15</v>
      </c>
      <c r="R8" s="128">
        <f aca="true" t="shared" si="7" ref="R8:R17">RANK(Q8,$Q$7:$Q$14)</f>
        <v>7</v>
      </c>
      <c r="S8" s="26">
        <f aca="true" t="shared" si="8" ref="S8:S14">RANK(D8,$D$7:$D$14,1)</f>
        <v>8</v>
      </c>
      <c r="T8" s="26">
        <f aca="true" t="shared" si="9" ref="T8:T14">RANK(F8,$F$7:$F$14,1)</f>
        <v>2</v>
      </c>
      <c r="U8" s="26">
        <f aca="true" t="shared" si="10" ref="U8:U14">RANK(H8,$H$7:$H$16,1)</f>
        <v>3</v>
      </c>
      <c r="V8" s="26">
        <f aca="true" t="shared" si="11" ref="V8:V14">RANK(J8,$J$7:$J$14,1)</f>
        <v>3</v>
      </c>
      <c r="W8" s="26">
        <f aca="true" t="shared" si="12" ref="W8:W14">RANK(L8,$L$7:$L$14,1)</f>
        <v>3</v>
      </c>
      <c r="X8" s="26">
        <v>2</v>
      </c>
      <c r="Y8" s="26">
        <v>2</v>
      </c>
      <c r="Z8" s="26">
        <v>2</v>
      </c>
      <c r="AA8" s="26">
        <v>7</v>
      </c>
      <c r="AB8" s="26"/>
      <c r="AC8" s="26"/>
      <c r="AD8">
        <f aca="true" t="shared" si="13" ref="AD8:AD14">RANK(N8,$N$7:$N$14,1)</f>
        <v>7</v>
      </c>
    </row>
    <row r="9" spans="1:30" ht="39.75" customHeight="1">
      <c r="A9" s="11">
        <v>13</v>
      </c>
      <c r="B9" s="2"/>
      <c r="C9" s="89" t="s">
        <v>26</v>
      </c>
      <c r="D9" s="5">
        <v>0.0063425925925925915</v>
      </c>
      <c r="E9" s="50">
        <f t="shared" si="0"/>
        <v>6</v>
      </c>
      <c r="F9" s="31">
        <v>0.001712962962962963</v>
      </c>
      <c r="G9" s="49">
        <f t="shared" si="1"/>
        <v>1</v>
      </c>
      <c r="H9" s="36">
        <v>59</v>
      </c>
      <c r="I9" s="48">
        <f t="shared" si="2"/>
        <v>8</v>
      </c>
      <c r="J9" s="43">
        <v>170</v>
      </c>
      <c r="K9" s="48">
        <v>7</v>
      </c>
      <c r="L9" s="40">
        <v>90</v>
      </c>
      <c r="M9" s="50">
        <f t="shared" si="3"/>
        <v>2</v>
      </c>
      <c r="N9" s="92">
        <v>0.009421296296296296</v>
      </c>
      <c r="O9" s="77">
        <f t="shared" si="4"/>
        <v>3</v>
      </c>
      <c r="P9" s="51">
        <f t="shared" si="5"/>
        <v>27</v>
      </c>
      <c r="Q9" s="63">
        <f t="shared" si="6"/>
        <v>18</v>
      </c>
      <c r="R9" s="128">
        <f t="shared" si="7"/>
        <v>5</v>
      </c>
      <c r="S9" s="26">
        <f t="shared" si="8"/>
        <v>6</v>
      </c>
      <c r="T9" s="26">
        <f t="shared" si="9"/>
        <v>1</v>
      </c>
      <c r="U9" s="26">
        <f t="shared" si="10"/>
        <v>1</v>
      </c>
      <c r="V9" s="26">
        <f t="shared" si="11"/>
        <v>1</v>
      </c>
      <c r="W9" s="26">
        <f t="shared" si="12"/>
        <v>7</v>
      </c>
      <c r="X9" s="26">
        <v>3</v>
      </c>
      <c r="Y9" s="26">
        <v>3</v>
      </c>
      <c r="Z9" s="26">
        <v>3</v>
      </c>
      <c r="AA9" s="26">
        <v>6</v>
      </c>
      <c r="AB9" s="26"/>
      <c r="AC9" s="26"/>
      <c r="AD9">
        <f t="shared" si="13"/>
        <v>3</v>
      </c>
    </row>
    <row r="10" spans="1:30" ht="39.75" customHeight="1">
      <c r="A10" s="11">
        <v>14</v>
      </c>
      <c r="B10" s="2"/>
      <c r="C10" s="95" t="s">
        <v>9</v>
      </c>
      <c r="D10" s="5">
        <v>0.006180555555555556</v>
      </c>
      <c r="E10" s="50">
        <f t="shared" si="0"/>
        <v>4</v>
      </c>
      <c r="F10" s="31">
        <v>0.002372685185185185</v>
      </c>
      <c r="G10" s="49">
        <f t="shared" si="1"/>
        <v>5</v>
      </c>
      <c r="H10" s="36">
        <v>108</v>
      </c>
      <c r="I10" s="48">
        <f t="shared" si="2"/>
        <v>5</v>
      </c>
      <c r="J10" s="43">
        <v>200</v>
      </c>
      <c r="K10" s="48">
        <v>1</v>
      </c>
      <c r="L10" s="40">
        <v>85</v>
      </c>
      <c r="M10" s="50">
        <f t="shared" si="3"/>
        <v>5</v>
      </c>
      <c r="N10" s="92">
        <v>0.01615740740740741</v>
      </c>
      <c r="O10" s="77">
        <f t="shared" si="4"/>
        <v>5</v>
      </c>
      <c r="P10" s="51">
        <f t="shared" si="5"/>
        <v>25</v>
      </c>
      <c r="Q10" s="63">
        <f t="shared" si="6"/>
        <v>20</v>
      </c>
      <c r="R10" s="128">
        <f t="shared" si="7"/>
        <v>4</v>
      </c>
      <c r="S10" s="26">
        <f t="shared" si="8"/>
        <v>4</v>
      </c>
      <c r="T10" s="26">
        <f t="shared" si="9"/>
        <v>5</v>
      </c>
      <c r="U10" s="26">
        <f t="shared" si="10"/>
        <v>4</v>
      </c>
      <c r="V10" s="26">
        <f t="shared" si="11"/>
        <v>3</v>
      </c>
      <c r="W10" s="26">
        <f t="shared" si="12"/>
        <v>4</v>
      </c>
      <c r="X10" s="26">
        <v>4</v>
      </c>
      <c r="Y10" s="26">
        <v>4</v>
      </c>
      <c r="Z10" s="26">
        <v>4</v>
      </c>
      <c r="AA10" s="26">
        <v>5</v>
      </c>
      <c r="AB10" s="26"/>
      <c r="AC10" s="26"/>
      <c r="AD10">
        <f t="shared" si="13"/>
        <v>5</v>
      </c>
    </row>
    <row r="11" spans="1:30" ht="39.75" customHeight="1">
      <c r="A11" s="11">
        <v>15</v>
      </c>
      <c r="B11" s="2" t="s">
        <v>2</v>
      </c>
      <c r="C11" s="95" t="s">
        <v>13</v>
      </c>
      <c r="D11" s="5">
        <v>0.006215277777777777</v>
      </c>
      <c r="E11" s="50">
        <f t="shared" si="0"/>
        <v>5</v>
      </c>
      <c r="F11" s="31">
        <v>0.0028125</v>
      </c>
      <c r="G11" s="49">
        <f t="shared" si="1"/>
        <v>7</v>
      </c>
      <c r="H11" s="36">
        <v>134</v>
      </c>
      <c r="I11" s="48">
        <f>VLOOKUP(U11,$Z$7:$AA$15,2)</f>
        <v>1</v>
      </c>
      <c r="J11" s="43">
        <v>200</v>
      </c>
      <c r="K11" s="48">
        <v>1</v>
      </c>
      <c r="L11" s="40">
        <v>75</v>
      </c>
      <c r="M11" s="50">
        <f t="shared" si="3"/>
        <v>7</v>
      </c>
      <c r="N11" s="92">
        <v>0.057152777777777775</v>
      </c>
      <c r="O11" s="77">
        <f t="shared" si="4"/>
        <v>8</v>
      </c>
      <c r="P11" s="51">
        <f t="shared" si="5"/>
        <v>29</v>
      </c>
      <c r="Q11" s="63">
        <f t="shared" si="6"/>
        <v>16</v>
      </c>
      <c r="R11" s="128">
        <f t="shared" si="7"/>
        <v>6</v>
      </c>
      <c r="S11" s="26">
        <f t="shared" si="8"/>
        <v>5</v>
      </c>
      <c r="T11" s="26">
        <f t="shared" si="9"/>
        <v>7</v>
      </c>
      <c r="U11" s="26">
        <f t="shared" si="10"/>
        <v>8</v>
      </c>
      <c r="V11" s="26">
        <f t="shared" si="11"/>
        <v>3</v>
      </c>
      <c r="W11" s="26">
        <f t="shared" si="12"/>
        <v>2</v>
      </c>
      <c r="X11" s="26">
        <v>5</v>
      </c>
      <c r="Y11" s="26">
        <v>5</v>
      </c>
      <c r="Z11" s="26">
        <v>5</v>
      </c>
      <c r="AA11" s="26">
        <v>4</v>
      </c>
      <c r="AB11" s="26">
        <v>1</v>
      </c>
      <c r="AC11" s="26">
        <v>10</v>
      </c>
      <c r="AD11">
        <f t="shared" si="13"/>
        <v>8</v>
      </c>
    </row>
    <row r="12" spans="1:30" ht="39.75" customHeight="1">
      <c r="A12" s="11">
        <v>16</v>
      </c>
      <c r="B12" s="3" t="s">
        <v>5</v>
      </c>
      <c r="C12" s="96" t="s">
        <v>51</v>
      </c>
      <c r="D12" s="75">
        <v>0.004456018518518519</v>
      </c>
      <c r="E12" s="50">
        <f t="shared" si="0"/>
        <v>1</v>
      </c>
      <c r="F12" s="31">
        <v>0.0020717592592592593</v>
      </c>
      <c r="G12" s="49">
        <f t="shared" si="1"/>
        <v>3</v>
      </c>
      <c r="H12" s="37">
        <v>110</v>
      </c>
      <c r="I12" s="48">
        <f t="shared" si="2"/>
        <v>4</v>
      </c>
      <c r="J12" s="44">
        <v>200</v>
      </c>
      <c r="K12" s="48">
        <v>1</v>
      </c>
      <c r="L12" s="40">
        <v>85</v>
      </c>
      <c r="M12" s="50">
        <f t="shared" si="3"/>
        <v>5</v>
      </c>
      <c r="N12" s="92">
        <v>0.008692129629629631</v>
      </c>
      <c r="O12" s="77">
        <f t="shared" si="4"/>
        <v>2</v>
      </c>
      <c r="P12" s="51">
        <f>SUM(E12+G12+I12+K12+M12+O12)</f>
        <v>16</v>
      </c>
      <c r="Q12" s="63">
        <f t="shared" si="6"/>
        <v>29</v>
      </c>
      <c r="R12" s="128">
        <f t="shared" si="7"/>
        <v>1</v>
      </c>
      <c r="S12" s="26">
        <f t="shared" si="8"/>
        <v>1</v>
      </c>
      <c r="T12" s="26">
        <f t="shared" si="9"/>
        <v>3</v>
      </c>
      <c r="U12" s="26">
        <f t="shared" si="10"/>
        <v>5</v>
      </c>
      <c r="V12" s="26">
        <f t="shared" si="11"/>
        <v>3</v>
      </c>
      <c r="W12" s="26">
        <f t="shared" si="12"/>
        <v>4</v>
      </c>
      <c r="X12" s="26">
        <v>6</v>
      </c>
      <c r="Y12" s="26">
        <v>6</v>
      </c>
      <c r="Z12" s="26">
        <v>6</v>
      </c>
      <c r="AA12" s="26">
        <v>3</v>
      </c>
      <c r="AB12" s="26">
        <v>2</v>
      </c>
      <c r="AC12" s="26">
        <v>9</v>
      </c>
      <c r="AD12">
        <f t="shared" si="13"/>
        <v>2</v>
      </c>
    </row>
    <row r="13" spans="1:30" ht="40.5" customHeight="1">
      <c r="A13" s="22">
        <v>17</v>
      </c>
      <c r="B13" s="3"/>
      <c r="C13" s="97" t="s">
        <v>46</v>
      </c>
      <c r="D13" s="75">
        <v>0.0052430555555555555</v>
      </c>
      <c r="E13" s="50">
        <f t="shared" si="0"/>
        <v>2</v>
      </c>
      <c r="F13" s="32">
        <v>0.002314814814814815</v>
      </c>
      <c r="G13" s="49">
        <f t="shared" si="1"/>
        <v>4</v>
      </c>
      <c r="H13" s="37">
        <v>115</v>
      </c>
      <c r="I13" s="48">
        <f t="shared" si="2"/>
        <v>3</v>
      </c>
      <c r="J13" s="44">
        <v>200</v>
      </c>
      <c r="K13" s="48">
        <v>1</v>
      </c>
      <c r="L13" s="40">
        <v>85</v>
      </c>
      <c r="M13" s="50">
        <f t="shared" si="3"/>
        <v>5</v>
      </c>
      <c r="N13" s="92">
        <v>0.0016782407407407406</v>
      </c>
      <c r="O13" s="77">
        <f t="shared" si="4"/>
        <v>1</v>
      </c>
      <c r="P13" s="51">
        <f>SUM(E13+G13+I13+K13+M13+O13)</f>
        <v>16</v>
      </c>
      <c r="Q13" s="63">
        <f t="shared" si="6"/>
        <v>29</v>
      </c>
      <c r="R13" s="128">
        <v>2</v>
      </c>
      <c r="S13" s="26">
        <f t="shared" si="8"/>
        <v>2</v>
      </c>
      <c r="T13" s="26">
        <f t="shared" si="9"/>
        <v>4</v>
      </c>
      <c r="U13" s="26">
        <f t="shared" si="10"/>
        <v>6</v>
      </c>
      <c r="V13" s="26">
        <f t="shared" si="11"/>
        <v>3</v>
      </c>
      <c r="W13" s="26">
        <f t="shared" si="12"/>
        <v>4</v>
      </c>
      <c r="X13" s="26">
        <v>7</v>
      </c>
      <c r="Y13" s="26">
        <v>7</v>
      </c>
      <c r="Z13" s="26">
        <v>7</v>
      </c>
      <c r="AA13" s="26">
        <v>2</v>
      </c>
      <c r="AB13" s="26">
        <v>3</v>
      </c>
      <c r="AC13" s="26">
        <v>8</v>
      </c>
      <c r="AD13">
        <f t="shared" si="13"/>
        <v>1</v>
      </c>
    </row>
    <row r="14" spans="1:30" ht="40.5" customHeight="1" thickBot="1">
      <c r="A14" s="12">
        <v>18</v>
      </c>
      <c r="B14" s="6"/>
      <c r="C14" s="114" t="s">
        <v>31</v>
      </c>
      <c r="D14" s="8">
        <v>0.006666666666666667</v>
      </c>
      <c r="E14" s="71">
        <f t="shared" si="0"/>
        <v>7</v>
      </c>
      <c r="F14" s="33">
        <v>0.0024652777777777776</v>
      </c>
      <c r="G14" s="88">
        <f t="shared" si="1"/>
        <v>6</v>
      </c>
      <c r="H14" s="38">
        <v>76</v>
      </c>
      <c r="I14" s="88">
        <f t="shared" si="2"/>
        <v>7</v>
      </c>
      <c r="J14" s="45">
        <v>170</v>
      </c>
      <c r="K14" s="88">
        <v>7</v>
      </c>
      <c r="L14" s="41">
        <v>55</v>
      </c>
      <c r="M14" s="71">
        <f t="shared" si="3"/>
        <v>8</v>
      </c>
      <c r="N14" s="115">
        <v>0.016898148148148148</v>
      </c>
      <c r="O14" s="116">
        <f>VLOOKUP(AD14,$X$7:$Y$14,2)</f>
        <v>6</v>
      </c>
      <c r="P14" s="72">
        <f t="shared" si="5"/>
        <v>41</v>
      </c>
      <c r="Q14" s="117">
        <f t="shared" si="6"/>
        <v>4</v>
      </c>
      <c r="R14" s="124">
        <f t="shared" si="7"/>
        <v>8</v>
      </c>
      <c r="S14" s="26">
        <f t="shared" si="8"/>
        <v>7</v>
      </c>
      <c r="T14" s="26">
        <f t="shared" si="9"/>
        <v>6</v>
      </c>
      <c r="U14" s="26">
        <f t="shared" si="10"/>
        <v>2</v>
      </c>
      <c r="V14" s="26">
        <f t="shared" si="11"/>
        <v>1</v>
      </c>
      <c r="W14" s="26">
        <f t="shared" si="12"/>
        <v>1</v>
      </c>
      <c r="X14" s="26">
        <v>8</v>
      </c>
      <c r="Y14" s="26">
        <v>8</v>
      </c>
      <c r="Z14" s="26">
        <v>8</v>
      </c>
      <c r="AA14" s="26">
        <v>1</v>
      </c>
      <c r="AB14" s="26">
        <v>4</v>
      </c>
      <c r="AC14" s="26">
        <v>7</v>
      </c>
      <c r="AD14">
        <f t="shared" si="13"/>
        <v>6</v>
      </c>
    </row>
    <row r="15" spans="1:30" ht="40.5" customHeight="1" hidden="1">
      <c r="A15" s="108"/>
      <c r="B15" s="15"/>
      <c r="C15" s="94"/>
      <c r="D15" s="109"/>
      <c r="E15" s="50"/>
      <c r="F15" s="110"/>
      <c r="G15" s="49"/>
      <c r="H15" s="111"/>
      <c r="I15" s="49"/>
      <c r="J15" s="112"/>
      <c r="K15" s="49"/>
      <c r="L15" s="40"/>
      <c r="M15" s="50"/>
      <c r="N15" s="113"/>
      <c r="O15" s="77"/>
      <c r="P15" s="51"/>
      <c r="Q15" s="90"/>
      <c r="R15" s="123" t="e">
        <f t="shared" si="7"/>
        <v>#N/A</v>
      </c>
      <c r="X15" s="26">
        <v>9</v>
      </c>
      <c r="Y15" s="26">
        <v>9</v>
      </c>
      <c r="Z15" s="26"/>
      <c r="AA15" s="26"/>
      <c r="AB15" s="26">
        <v>5</v>
      </c>
      <c r="AC15" s="26">
        <v>6</v>
      </c>
      <c r="AD15" t="e">
        <f>RANK(N15,$N$7:$N$16,1)</f>
        <v>#N/A</v>
      </c>
    </row>
    <row r="16" spans="1:29" ht="39.75" customHeight="1" hidden="1" thickBot="1">
      <c r="A16" s="12"/>
      <c r="B16" s="6"/>
      <c r="C16" s="7"/>
      <c r="D16" s="8"/>
      <c r="E16" s="28"/>
      <c r="F16" s="33"/>
      <c r="G16" s="30"/>
      <c r="H16" s="38"/>
      <c r="I16" s="39"/>
      <c r="J16" s="45"/>
      <c r="K16" s="46"/>
      <c r="L16" s="41"/>
      <c r="M16" s="9"/>
      <c r="N16" s="33"/>
      <c r="O16" s="77"/>
      <c r="P16" s="10"/>
      <c r="Q16" s="64"/>
      <c r="R16" s="123" t="e">
        <f t="shared" si="7"/>
        <v>#N/A</v>
      </c>
      <c r="X16" s="26">
        <v>10</v>
      </c>
      <c r="Y16" s="26">
        <v>10</v>
      </c>
      <c r="Z16" s="26"/>
      <c r="AA16" s="26"/>
      <c r="AB16" s="26">
        <v>6</v>
      </c>
      <c r="AC16" s="26">
        <v>5</v>
      </c>
    </row>
    <row r="17" spans="1:29" ht="27.75" customHeight="1" hidden="1" thickBot="1">
      <c r="A17" s="23"/>
      <c r="B17" s="24"/>
      <c r="C17" s="24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65"/>
      <c r="R17" s="123" t="e">
        <f t="shared" si="7"/>
        <v>#N/A</v>
      </c>
      <c r="Z17" s="26"/>
      <c r="AA17" s="26"/>
      <c r="AB17" s="26">
        <v>7</v>
      </c>
      <c r="AC17" s="26">
        <v>4</v>
      </c>
    </row>
    <row r="18" spans="1:29" ht="24" thickBot="1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2"/>
      <c r="Z18" s="26"/>
      <c r="AA18" s="26"/>
      <c r="AB18" s="26">
        <v>8</v>
      </c>
      <c r="AC18" s="26">
        <v>3</v>
      </c>
    </row>
    <row r="19" spans="1:30" ht="39" customHeight="1" thickBot="1">
      <c r="A19" s="16" t="s">
        <v>12</v>
      </c>
      <c r="B19" s="17" t="s">
        <v>0</v>
      </c>
      <c r="C19" s="17" t="s">
        <v>1</v>
      </c>
      <c r="D19" s="18" t="s">
        <v>6</v>
      </c>
      <c r="E19" s="19" t="s">
        <v>35</v>
      </c>
      <c r="F19" s="19" t="s">
        <v>28</v>
      </c>
      <c r="G19" s="19" t="s">
        <v>34</v>
      </c>
      <c r="H19" s="19" t="s">
        <v>32</v>
      </c>
      <c r="I19" s="19" t="s">
        <v>33</v>
      </c>
      <c r="J19" s="19" t="s">
        <v>36</v>
      </c>
      <c r="K19" s="19" t="s">
        <v>37</v>
      </c>
      <c r="L19" s="19" t="s">
        <v>38</v>
      </c>
      <c r="M19" s="19" t="s">
        <v>39</v>
      </c>
      <c r="N19" s="19" t="s">
        <v>48</v>
      </c>
      <c r="O19" s="19" t="s">
        <v>49</v>
      </c>
      <c r="P19" s="19" t="s">
        <v>45</v>
      </c>
      <c r="Q19" s="62">
        <v>100</v>
      </c>
      <c r="R19" s="20" t="s">
        <v>22</v>
      </c>
      <c r="S19" s="26" t="s">
        <v>40</v>
      </c>
      <c r="T19" s="26" t="s">
        <v>41</v>
      </c>
      <c r="U19" s="26" t="s">
        <v>42</v>
      </c>
      <c r="V19" s="26" t="s">
        <v>43</v>
      </c>
      <c r="W19" s="26" t="s">
        <v>44</v>
      </c>
      <c r="AB19" s="26">
        <v>9</v>
      </c>
      <c r="AC19" s="26">
        <v>2</v>
      </c>
      <c r="AD19" t="s">
        <v>50</v>
      </c>
    </row>
    <row r="20" spans="1:30" ht="39.75" customHeight="1">
      <c r="A20" s="55">
        <v>1</v>
      </c>
      <c r="B20" s="56"/>
      <c r="C20" s="98" t="s">
        <v>27</v>
      </c>
      <c r="D20" s="85">
        <v>0.007719907407407408</v>
      </c>
      <c r="E20" s="47">
        <f>VLOOKUP(S20,$X$7:$Y$16,2)</f>
        <v>8</v>
      </c>
      <c r="F20" s="84">
        <v>0.0022106481481481478</v>
      </c>
      <c r="G20" s="82">
        <f>VLOOKUP(T20,$X$7:$Y$16,2)</f>
        <v>2</v>
      </c>
      <c r="H20" s="83">
        <v>83</v>
      </c>
      <c r="I20" s="47">
        <f>VLOOKUP(U20,$AB$11:$AC$20,2)</f>
        <v>6</v>
      </c>
      <c r="J20" s="58">
        <v>180</v>
      </c>
      <c r="K20" s="82">
        <v>5</v>
      </c>
      <c r="L20" s="42">
        <v>85</v>
      </c>
      <c r="M20" s="59">
        <f>VLOOKUP(W20,$AB$6:$AC$19,2)</f>
        <v>5</v>
      </c>
      <c r="N20" s="79">
        <v>0.01599537037037037</v>
      </c>
      <c r="O20" s="47">
        <f>VLOOKUP(AD20,$X$7:$Y$16,2)</f>
        <v>4</v>
      </c>
      <c r="P20" s="93">
        <f>SUM(E20+G20+I20+K20+M20+O20)</f>
        <v>30</v>
      </c>
      <c r="Q20" s="68">
        <f>Q$19-P20</f>
        <v>70</v>
      </c>
      <c r="R20" s="69">
        <f aca="true" t="shared" si="14" ref="R20:R29">RANK(Q20,$Q$20:$Q$29)</f>
        <v>6</v>
      </c>
      <c r="S20" s="26">
        <f>RANK(D20,$D$20:$D29,1)</f>
        <v>8</v>
      </c>
      <c r="T20" s="26">
        <f>RANK(F20,$F$20:$F29,1)</f>
        <v>2</v>
      </c>
      <c r="U20" s="26">
        <f>RANK(H20,$H$20:$H29,1)</f>
        <v>5</v>
      </c>
      <c r="V20" s="26">
        <f>RANK(J20,$J$20:$J29,1)</f>
        <v>5</v>
      </c>
      <c r="W20" s="26">
        <f>RANK(L20,$L$20:$L29,1)</f>
        <v>6</v>
      </c>
      <c r="AB20" s="26">
        <v>10</v>
      </c>
      <c r="AC20" s="26">
        <v>1</v>
      </c>
      <c r="AD20">
        <f>RANK(N20,$N$20:$N29,1)</f>
        <v>4</v>
      </c>
    </row>
    <row r="21" spans="1:30" ht="39.75" customHeight="1">
      <c r="A21" s="52">
        <v>2</v>
      </c>
      <c r="B21" s="2" t="s">
        <v>7</v>
      </c>
      <c r="C21" s="99" t="s">
        <v>14</v>
      </c>
      <c r="D21" s="31">
        <v>0.006608796296296297</v>
      </c>
      <c r="E21" s="48">
        <f aca="true" t="shared" si="15" ref="E21:E29">VLOOKUP(S21,$X$7:$Y$16,2)</f>
        <v>2</v>
      </c>
      <c r="F21" s="31">
        <v>0.002893518518518519</v>
      </c>
      <c r="G21" s="48">
        <f aca="true" t="shared" si="16" ref="G21:G29">VLOOKUP(T21,$X$7:$Y$16,2)</f>
        <v>4</v>
      </c>
      <c r="H21" s="36">
        <v>114</v>
      </c>
      <c r="I21" s="48">
        <f aca="true" t="shared" si="17" ref="I21:I29">VLOOKUP(U21,$AB$11:$AC$20,2)</f>
        <v>2</v>
      </c>
      <c r="J21" s="34">
        <v>190</v>
      </c>
      <c r="K21" s="48">
        <v>2</v>
      </c>
      <c r="L21" s="43">
        <v>100</v>
      </c>
      <c r="M21" s="54">
        <v>1</v>
      </c>
      <c r="N21" s="80">
        <v>0.036898148148148145</v>
      </c>
      <c r="O21" s="48">
        <f aca="true" t="shared" si="18" ref="O21:O29">VLOOKUP(AD21,$X$7:$Y$16,2)</f>
        <v>5</v>
      </c>
      <c r="P21" s="53">
        <f aca="true" t="shared" si="19" ref="P21:P29">SUM(E21+G21+I21+K21+M21+O21)</f>
        <v>16</v>
      </c>
      <c r="Q21" s="66">
        <f aca="true" t="shared" si="20" ref="Q21:Q29">Q$19-P21</f>
        <v>84</v>
      </c>
      <c r="R21" s="126">
        <f t="shared" si="14"/>
        <v>1</v>
      </c>
      <c r="S21" s="26">
        <f>RANK(D21,$D$20:$D29,1)</f>
        <v>2</v>
      </c>
      <c r="T21" s="26">
        <f>RANK(F21,$F$20:$F29,1)</f>
        <v>4</v>
      </c>
      <c r="U21" s="26">
        <f>RANK(H21,$H$20:$H29,1)</f>
        <v>9</v>
      </c>
      <c r="V21" s="26">
        <f>RANK(J21,$J$20:$J29,1)</f>
        <v>7</v>
      </c>
      <c r="W21" s="26">
        <f>RANK(L21,$L$20:$L29,1)</f>
        <v>9</v>
      </c>
      <c r="AD21">
        <f>RANK(N21,$N$20:$N30,1)</f>
        <v>5</v>
      </c>
    </row>
    <row r="22" spans="1:30" ht="39.75" customHeight="1">
      <c r="A22" s="52">
        <v>3</v>
      </c>
      <c r="B22" s="2" t="s">
        <v>4</v>
      </c>
      <c r="C22" s="99" t="s">
        <v>17</v>
      </c>
      <c r="D22" s="31">
        <v>0.006608796296296297</v>
      </c>
      <c r="E22" s="48">
        <f t="shared" si="15"/>
        <v>2</v>
      </c>
      <c r="F22" s="31">
        <v>0.005023148148148148</v>
      </c>
      <c r="G22" s="48">
        <f t="shared" si="16"/>
        <v>8</v>
      </c>
      <c r="H22" s="36">
        <v>110</v>
      </c>
      <c r="I22" s="48">
        <f t="shared" si="17"/>
        <v>3</v>
      </c>
      <c r="J22" s="34">
        <v>200</v>
      </c>
      <c r="K22" s="48">
        <f>VLOOKUP(V22,$AB$7:$AC$20,2)</f>
        <v>1</v>
      </c>
      <c r="L22" s="43">
        <v>70</v>
      </c>
      <c r="M22" s="54">
        <f aca="true" t="shared" si="21" ref="M22:M28">VLOOKUP(W22,$AB$6:$AC$19,2)</f>
        <v>8</v>
      </c>
      <c r="N22" s="80">
        <v>0.010300925925925927</v>
      </c>
      <c r="O22" s="48">
        <f t="shared" si="18"/>
        <v>3</v>
      </c>
      <c r="P22" s="53">
        <f t="shared" si="19"/>
        <v>25</v>
      </c>
      <c r="Q22" s="66">
        <f t="shared" si="20"/>
        <v>75</v>
      </c>
      <c r="R22" s="126">
        <f t="shared" si="14"/>
        <v>2</v>
      </c>
      <c r="S22" s="26">
        <f>RANK(D22,$D$20:$D29,1)</f>
        <v>2</v>
      </c>
      <c r="T22" s="26">
        <f>RANK(F22,$F$20:$F29,1)</f>
        <v>8</v>
      </c>
      <c r="U22" s="26">
        <f>RANK(H22,$H$20:$H30,1)</f>
        <v>8</v>
      </c>
      <c r="V22" s="26">
        <f>RANK(J22,$J$20:$J30,1)</f>
        <v>10</v>
      </c>
      <c r="W22" s="26">
        <f>RANK(L22,$L$20:$L30,1)</f>
        <v>3</v>
      </c>
      <c r="AD22">
        <f>RANK(N22,$N$20:$N31,1)</f>
        <v>3</v>
      </c>
    </row>
    <row r="23" spans="1:30" ht="39.75" customHeight="1">
      <c r="A23" s="52">
        <v>4</v>
      </c>
      <c r="B23" s="4"/>
      <c r="C23" s="100" t="s">
        <v>18</v>
      </c>
      <c r="D23" s="31">
        <v>0.006400462962962963</v>
      </c>
      <c r="E23" s="48">
        <f t="shared" si="15"/>
        <v>1</v>
      </c>
      <c r="F23" s="31">
        <v>0.005474537037037037</v>
      </c>
      <c r="G23" s="48">
        <f t="shared" si="16"/>
        <v>9</v>
      </c>
      <c r="H23" s="36">
        <v>116</v>
      </c>
      <c r="I23" s="48">
        <f t="shared" si="17"/>
        <v>1</v>
      </c>
      <c r="J23" s="34">
        <v>190</v>
      </c>
      <c r="K23" s="48">
        <v>2</v>
      </c>
      <c r="L23" s="43">
        <v>95</v>
      </c>
      <c r="M23" s="54">
        <v>3</v>
      </c>
      <c r="N23" s="80">
        <v>0.1062037037037037</v>
      </c>
      <c r="O23" s="48">
        <f t="shared" si="18"/>
        <v>10</v>
      </c>
      <c r="P23" s="53">
        <f t="shared" si="19"/>
        <v>26</v>
      </c>
      <c r="Q23" s="66">
        <f t="shared" si="20"/>
        <v>74</v>
      </c>
      <c r="R23" s="126">
        <f t="shared" si="14"/>
        <v>3</v>
      </c>
      <c r="S23" s="26">
        <f>RANK(D23,$D$20:$D29,1)</f>
        <v>1</v>
      </c>
      <c r="T23" s="26">
        <f>RANK(F23,$F$20:$F29,1)</f>
        <v>9</v>
      </c>
      <c r="U23" s="26">
        <f>RANK(H23,$H$20:$H31,1)</f>
        <v>10</v>
      </c>
      <c r="V23" s="26">
        <f>RANK(J23,$J$20:$J31,1)</f>
        <v>7</v>
      </c>
      <c r="W23" s="26">
        <f>RANK(L23,$L$20:$L31,1)</f>
        <v>7</v>
      </c>
      <c r="AD23">
        <f>RANK(N23,$N$20:$N32,1)</f>
        <v>10</v>
      </c>
    </row>
    <row r="24" spans="1:30" ht="39.75" customHeight="1">
      <c r="A24" s="52">
        <v>5</v>
      </c>
      <c r="B24" s="4"/>
      <c r="C24" s="101" t="s">
        <v>19</v>
      </c>
      <c r="D24" s="31">
        <v>0.009293981481481481</v>
      </c>
      <c r="E24" s="48">
        <f t="shared" si="15"/>
        <v>10</v>
      </c>
      <c r="F24" s="31">
        <v>0.00625</v>
      </c>
      <c r="G24" s="48">
        <f t="shared" si="16"/>
        <v>10</v>
      </c>
      <c r="H24" s="36">
        <v>62</v>
      </c>
      <c r="I24" s="48">
        <f t="shared" si="17"/>
        <v>10</v>
      </c>
      <c r="J24" s="34">
        <v>170</v>
      </c>
      <c r="K24" s="48">
        <v>7</v>
      </c>
      <c r="L24" s="43">
        <v>95</v>
      </c>
      <c r="M24" s="54">
        <v>3</v>
      </c>
      <c r="N24" s="80">
        <v>0.03730324074074074</v>
      </c>
      <c r="O24" s="48">
        <f t="shared" si="18"/>
        <v>6</v>
      </c>
      <c r="P24" s="53">
        <f t="shared" si="19"/>
        <v>46</v>
      </c>
      <c r="Q24" s="66">
        <f t="shared" si="20"/>
        <v>54</v>
      </c>
      <c r="R24" s="126">
        <f t="shared" si="14"/>
        <v>10</v>
      </c>
      <c r="S24" s="26">
        <f>RANK(D24,$D$20:$D29,1)</f>
        <v>10</v>
      </c>
      <c r="T24" s="26">
        <f>RANK(F24,$F$20:$F29,1)</f>
        <v>10</v>
      </c>
      <c r="U24" s="26">
        <f>RANK(H24,$H$20:$H32,1)</f>
        <v>1</v>
      </c>
      <c r="V24" s="26">
        <f>RANK(J24,$J$20:$J32,1)</f>
        <v>1</v>
      </c>
      <c r="W24" s="26">
        <f>RANK(L24,$L$20:$L32,1)</f>
        <v>7</v>
      </c>
      <c r="AD24">
        <f>RANK(N24,$N$20:$N33,1)</f>
        <v>6</v>
      </c>
    </row>
    <row r="25" spans="1:30" ht="39.75" customHeight="1">
      <c r="A25" s="52">
        <v>6</v>
      </c>
      <c r="B25" s="3" t="s">
        <v>3</v>
      </c>
      <c r="C25" s="101" t="s">
        <v>8</v>
      </c>
      <c r="D25" s="31">
        <v>0.0075</v>
      </c>
      <c r="E25" s="48">
        <f t="shared" si="15"/>
        <v>6</v>
      </c>
      <c r="F25" s="31">
        <v>0.001689814814814815</v>
      </c>
      <c r="G25" s="48">
        <f t="shared" si="16"/>
        <v>1</v>
      </c>
      <c r="H25" s="36">
        <v>87</v>
      </c>
      <c r="I25" s="48">
        <f t="shared" si="17"/>
        <v>5</v>
      </c>
      <c r="J25" s="34">
        <v>170</v>
      </c>
      <c r="K25" s="48">
        <v>7</v>
      </c>
      <c r="L25" s="43">
        <v>75</v>
      </c>
      <c r="M25" s="54">
        <f t="shared" si="21"/>
        <v>7</v>
      </c>
      <c r="N25" s="80">
        <v>0.004293981481481481</v>
      </c>
      <c r="O25" s="48">
        <f t="shared" si="18"/>
        <v>1</v>
      </c>
      <c r="P25" s="53">
        <f t="shared" si="19"/>
        <v>27</v>
      </c>
      <c r="Q25" s="66">
        <f t="shared" si="20"/>
        <v>73</v>
      </c>
      <c r="R25" s="126">
        <f t="shared" si="14"/>
        <v>4</v>
      </c>
      <c r="S25" s="26">
        <f>RANK(D25,$D$20:$D30,1)</f>
        <v>6</v>
      </c>
      <c r="T25" s="26">
        <f>RANK(F25,$F$20:$F30,1)</f>
        <v>1</v>
      </c>
      <c r="U25" s="26">
        <f>RANK(H25,$H$20:$H33,1)</f>
        <v>6</v>
      </c>
      <c r="V25" s="26">
        <f>RANK(J25,$J$20:$J33,1)</f>
        <v>1</v>
      </c>
      <c r="W25" s="26">
        <f>RANK(L25,$L$20:$L33,1)</f>
        <v>4</v>
      </c>
      <c r="AD25">
        <f>RANK(N25,$N$20:$N34,1)</f>
        <v>1</v>
      </c>
    </row>
    <row r="26" spans="1:30" ht="39.75" customHeight="1">
      <c r="A26" s="52">
        <v>7</v>
      </c>
      <c r="B26" s="2" t="s">
        <v>2</v>
      </c>
      <c r="C26" s="99" t="s">
        <v>15</v>
      </c>
      <c r="D26" s="31">
        <v>0.007314814814814815</v>
      </c>
      <c r="E26" s="48">
        <f t="shared" si="15"/>
        <v>4</v>
      </c>
      <c r="F26" s="31">
        <v>0.0026041666666666665</v>
      </c>
      <c r="G26" s="48">
        <f t="shared" si="16"/>
        <v>3</v>
      </c>
      <c r="H26" s="36">
        <v>65</v>
      </c>
      <c r="I26" s="48">
        <f t="shared" si="17"/>
        <v>9</v>
      </c>
      <c r="J26" s="34">
        <v>190</v>
      </c>
      <c r="K26" s="48">
        <v>2</v>
      </c>
      <c r="L26" s="43">
        <v>65</v>
      </c>
      <c r="M26" s="54">
        <f t="shared" si="21"/>
        <v>9</v>
      </c>
      <c r="N26" s="80">
        <v>0.009444444444444445</v>
      </c>
      <c r="O26" s="48">
        <f t="shared" si="18"/>
        <v>2</v>
      </c>
      <c r="P26" s="53">
        <f t="shared" si="19"/>
        <v>29</v>
      </c>
      <c r="Q26" s="66">
        <f t="shared" si="20"/>
        <v>71</v>
      </c>
      <c r="R26" s="126">
        <f t="shared" si="14"/>
        <v>5</v>
      </c>
      <c r="S26" s="26">
        <f>RANK(D26,$D$20:$D31,1)</f>
        <v>4</v>
      </c>
      <c r="T26" s="26">
        <f>RANK(F26,$F$20:$F31,1)</f>
        <v>3</v>
      </c>
      <c r="U26" s="26">
        <f>RANK(H26,$H$20:$H34,1)</f>
        <v>2</v>
      </c>
      <c r="V26" s="26">
        <f>RANK(J26,$J$20:$J34,1)</f>
        <v>7</v>
      </c>
      <c r="W26" s="26">
        <f>RANK(L26,$L$20:$L34,1)</f>
        <v>2</v>
      </c>
      <c r="AD26">
        <f>RANK(N26,$N$20:$N35,1)</f>
        <v>2</v>
      </c>
    </row>
    <row r="27" spans="1:30" ht="39.75" customHeight="1">
      <c r="A27" s="52">
        <v>8</v>
      </c>
      <c r="B27" s="2"/>
      <c r="C27" s="102" t="s">
        <v>29</v>
      </c>
      <c r="D27" s="31">
        <v>0.007997685185185186</v>
      </c>
      <c r="E27" s="48">
        <f t="shared" si="15"/>
        <v>9</v>
      </c>
      <c r="F27" s="31">
        <v>0.0036111111111111114</v>
      </c>
      <c r="G27" s="48">
        <f t="shared" si="16"/>
        <v>6</v>
      </c>
      <c r="H27" s="36">
        <v>88</v>
      </c>
      <c r="I27" s="48">
        <f t="shared" si="17"/>
        <v>4</v>
      </c>
      <c r="J27" s="34">
        <v>170</v>
      </c>
      <c r="K27" s="48">
        <v>7</v>
      </c>
      <c r="L27" s="43">
        <v>45</v>
      </c>
      <c r="M27" s="54">
        <f t="shared" si="21"/>
        <v>10</v>
      </c>
      <c r="N27" s="80">
        <v>0.058472222222222224</v>
      </c>
      <c r="O27" s="48">
        <f t="shared" si="18"/>
        <v>8</v>
      </c>
      <c r="P27" s="53">
        <f t="shared" si="19"/>
        <v>44</v>
      </c>
      <c r="Q27" s="66">
        <f t="shared" si="20"/>
        <v>56</v>
      </c>
      <c r="R27" s="126">
        <f t="shared" si="14"/>
        <v>9</v>
      </c>
      <c r="S27" s="26">
        <f>RANK(D27,$D$20:$D32,1)</f>
        <v>9</v>
      </c>
      <c r="T27" s="26">
        <f>RANK(F27,$F$20:$F32,1)</f>
        <v>6</v>
      </c>
      <c r="U27" s="26">
        <f>RANK(H27,$H$20:$H35,1)</f>
        <v>7</v>
      </c>
      <c r="V27" s="26">
        <f>RANK(J27,$J$20:$J35,1)</f>
        <v>1</v>
      </c>
      <c r="W27" s="26">
        <f>RANK(L27,$L$20:$L35,1)</f>
        <v>1</v>
      </c>
      <c r="AD27">
        <f>RANK(N27,$N$20:$N36,1)</f>
        <v>8</v>
      </c>
    </row>
    <row r="28" spans="1:30" ht="39.75" customHeight="1">
      <c r="A28" s="52">
        <v>9</v>
      </c>
      <c r="B28" s="2"/>
      <c r="C28" s="99" t="s">
        <v>47</v>
      </c>
      <c r="D28" s="31">
        <v>0.007337962962962963</v>
      </c>
      <c r="E28" s="48">
        <f t="shared" si="15"/>
        <v>5</v>
      </c>
      <c r="F28" s="31">
        <v>0.0033912037037037036</v>
      </c>
      <c r="G28" s="48">
        <f t="shared" si="16"/>
        <v>5</v>
      </c>
      <c r="H28" s="36">
        <v>69</v>
      </c>
      <c r="I28" s="48">
        <f t="shared" si="17"/>
        <v>8</v>
      </c>
      <c r="J28" s="34">
        <v>170</v>
      </c>
      <c r="K28" s="48">
        <v>7</v>
      </c>
      <c r="L28" s="43">
        <v>80</v>
      </c>
      <c r="M28" s="54">
        <f t="shared" si="21"/>
        <v>6</v>
      </c>
      <c r="N28" s="80">
        <v>0.050625</v>
      </c>
      <c r="O28" s="48">
        <f t="shared" si="18"/>
        <v>7</v>
      </c>
      <c r="P28" s="53">
        <f t="shared" si="19"/>
        <v>38</v>
      </c>
      <c r="Q28" s="66">
        <f t="shared" si="20"/>
        <v>62</v>
      </c>
      <c r="R28" s="126">
        <f t="shared" si="14"/>
        <v>8</v>
      </c>
      <c r="S28" s="26">
        <f>RANK(D28,$D$20:$D33,1)</f>
        <v>5</v>
      </c>
      <c r="T28" s="26">
        <f>RANK(F28,$F$20:$F33,1)</f>
        <v>5</v>
      </c>
      <c r="U28" s="26">
        <f>RANK(H28,$H$20:$H36,1)</f>
        <v>3</v>
      </c>
      <c r="V28" s="26">
        <f>RANK(J28,$J$20:$J36,1)</f>
        <v>1</v>
      </c>
      <c r="W28" s="26">
        <f>RANK(L28,$L$20:$L36,1)</f>
        <v>5</v>
      </c>
      <c r="AD28">
        <f>RANK(N28,$N$20:$N37,1)</f>
        <v>7</v>
      </c>
    </row>
    <row r="29" spans="1:30" ht="39.75" customHeight="1" thickBot="1">
      <c r="A29" s="14">
        <v>10</v>
      </c>
      <c r="B29" s="6"/>
      <c r="C29" s="103" t="s">
        <v>16</v>
      </c>
      <c r="D29" s="104">
        <v>0.007685185185185185</v>
      </c>
      <c r="E29" s="86">
        <f t="shared" si="15"/>
        <v>7</v>
      </c>
      <c r="F29" s="105">
        <v>0.004826388888888889</v>
      </c>
      <c r="G29" s="87">
        <f t="shared" si="16"/>
        <v>7</v>
      </c>
      <c r="H29" s="106">
        <v>78</v>
      </c>
      <c r="I29" s="86">
        <f t="shared" si="17"/>
        <v>7</v>
      </c>
      <c r="J29" s="70">
        <v>180</v>
      </c>
      <c r="K29" s="87">
        <v>5</v>
      </c>
      <c r="L29" s="45">
        <v>100</v>
      </c>
      <c r="M29" s="71">
        <v>1</v>
      </c>
      <c r="N29" s="107">
        <v>0.07229166666666666</v>
      </c>
      <c r="O29" s="49">
        <f t="shared" si="18"/>
        <v>9</v>
      </c>
      <c r="P29" s="51">
        <f t="shared" si="19"/>
        <v>36</v>
      </c>
      <c r="Q29" s="73">
        <f t="shared" si="20"/>
        <v>64</v>
      </c>
      <c r="R29" s="125">
        <f t="shared" si="14"/>
        <v>7</v>
      </c>
      <c r="S29" s="26">
        <f>RANK(D29,$D$20:$D34,1)</f>
        <v>7</v>
      </c>
      <c r="T29" s="26">
        <f>RANK(F29,$F$20:$F34,1)</f>
        <v>7</v>
      </c>
      <c r="U29" s="26">
        <f>RANK(H29,$H$20:$H37,1)</f>
        <v>4</v>
      </c>
      <c r="V29" s="26">
        <f>RANK(J29,$J$20:$J37,1)</f>
        <v>5</v>
      </c>
      <c r="W29" s="26">
        <f>RANK(L29,$L$20:$L37,1)</f>
        <v>9</v>
      </c>
      <c r="AD29">
        <f>RANK(N29,$N$20:$N38,1)</f>
        <v>9</v>
      </c>
    </row>
    <row r="30" ht="15.75">
      <c r="C30" s="13"/>
    </row>
    <row r="31" ht="15.75">
      <c r="C31" s="13"/>
    </row>
    <row r="32" ht="15.75">
      <c r="C32" s="13"/>
    </row>
    <row r="33" ht="15.75">
      <c r="C33" s="81"/>
    </row>
    <row r="34" ht="26.25">
      <c r="C34" s="74"/>
    </row>
    <row r="35" ht="15.75">
      <c r="C35" s="13"/>
    </row>
  </sheetData>
  <sheetProtection/>
  <mergeCells count="6">
    <mergeCell ref="A5:R5"/>
    <mergeCell ref="A18:R18"/>
    <mergeCell ref="A1:R1"/>
    <mergeCell ref="A2:R2"/>
    <mergeCell ref="A4:R4"/>
    <mergeCell ref="A3:R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55" r:id="rId1"/>
  <rowBreaks count="1" manualBreakCount="1">
    <brk id="1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BSAFTPZ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AV103A027390</cp:lastModifiedBy>
  <cp:lastPrinted>2014-09-17T10:51:43Z</cp:lastPrinted>
  <dcterms:created xsi:type="dcterms:W3CDTF">2005-04-19T05:42:12Z</dcterms:created>
  <dcterms:modified xsi:type="dcterms:W3CDTF">2014-09-17T11:41:35Z</dcterms:modified>
  <cp:category/>
  <cp:version/>
  <cp:contentType/>
  <cp:contentStatus/>
</cp:coreProperties>
</file>